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C-1\Desktop\COVID TRANSPA\"/>
    </mc:Choice>
  </mc:AlternateContent>
  <xr:revisionPtr revIDLastSave="0" documentId="13_ncr:1_{D3048038-8E2E-42CD-B322-82B090232AA3}" xr6:coauthVersionLast="46" xr6:coauthVersionMax="46" xr10:uidLastSave="{00000000-0000-0000-0000-000000000000}"/>
  <bookViews>
    <workbookView xWindow="-120" yWindow="-120" windowWidth="20730" windowHeight="11160" tabRatio="500" firstSheet="4" activeTab="9" xr2:uid="{00000000-000D-0000-FFFF-FFFF00000000}"/>
  </bookViews>
  <sheets>
    <sheet name="marzo" sheetId="4" r:id="rId1"/>
    <sheet name="abril" sheetId="3" r:id="rId2"/>
    <sheet name="mayo" sheetId="1" r:id="rId3"/>
    <sheet name="junio" sheetId="5" r:id="rId4"/>
    <sheet name="julio" sheetId="6" r:id="rId5"/>
    <sheet name="agosto" sheetId="7" r:id="rId6"/>
    <sheet name="septiembre" sheetId="8" r:id="rId7"/>
    <sheet name="octubre" sheetId="9" r:id="rId8"/>
    <sheet name="noviembre" sheetId="10" r:id="rId9"/>
    <sheet name="Diciembre" sheetId="11" r:id="rId10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11" l="1"/>
  <c r="H9" i="11"/>
  <c r="C9" i="11"/>
  <c r="C9" i="10"/>
  <c r="D9" i="10"/>
  <c r="E9" i="10" l="1"/>
  <c r="I12" i="11"/>
  <c r="I11" i="11"/>
  <c r="I10" i="11"/>
  <c r="E9" i="9"/>
  <c r="D9" i="9"/>
  <c r="I12" i="10" l="1"/>
  <c r="I11" i="10"/>
  <c r="I10" i="10"/>
  <c r="I9" i="8" l="1"/>
  <c r="E9" i="8"/>
  <c r="D9" i="8"/>
  <c r="I12" i="9" l="1"/>
  <c r="I11" i="9"/>
  <c r="I10" i="9"/>
  <c r="I12" i="8"/>
  <c r="I11" i="8"/>
  <c r="I10" i="8"/>
  <c r="D9" i="7" l="1"/>
  <c r="I9" i="7" s="1"/>
  <c r="H9" i="7"/>
  <c r="E9" i="7"/>
  <c r="D9" i="6"/>
  <c r="I9" i="6" s="1"/>
  <c r="H9" i="6"/>
  <c r="E9" i="6"/>
  <c r="F9" i="6"/>
  <c r="I12" i="7"/>
  <c r="I11" i="7"/>
  <c r="I10" i="7"/>
  <c r="I12" i="6"/>
  <c r="I11" i="6"/>
  <c r="I10" i="6"/>
  <c r="D9" i="5" l="1"/>
  <c r="C9" i="5"/>
  <c r="E9" i="1"/>
  <c r="D9" i="1"/>
  <c r="D9" i="3"/>
  <c r="E9" i="3"/>
  <c r="C9" i="1"/>
  <c r="C9" i="4"/>
  <c r="I12" i="5"/>
  <c r="I11" i="5"/>
  <c r="I10" i="5"/>
  <c r="I9" i="5"/>
  <c r="I12" i="4"/>
  <c r="I11" i="4"/>
  <c r="I10" i="4"/>
  <c r="I9" i="4"/>
  <c r="I12" i="3"/>
  <c r="I11" i="3"/>
  <c r="I10" i="3"/>
  <c r="I9" i="3"/>
  <c r="I9" i="1"/>
  <c r="I10" i="1"/>
  <c r="I11" i="1"/>
  <c r="I12" i="1"/>
</calcChain>
</file>

<file path=xl/sharedStrings.xml><?xml version="1.0" encoding="utf-8"?>
<sst xmlns="http://schemas.openxmlformats.org/spreadsheetml/2006/main" count="143" uniqueCount="29">
  <si>
    <t xml:space="preserve">                                   TRANSPARENCIA PROACTIVA</t>
  </si>
  <si>
    <t xml:space="preserve">Sujeto Obligado </t>
  </si>
  <si>
    <t>¿Ejerció presupuesto para atender la contingencia sanitaria por el COVID-19?</t>
  </si>
  <si>
    <t>Monto ejercido al 30 de abril de 2020</t>
  </si>
  <si>
    <t>Material de limpieza y desinfectante</t>
  </si>
  <si>
    <t>Adquisición de equipo y material de protección para su personal</t>
  </si>
  <si>
    <t xml:space="preserve">Sanitización de instalaciones </t>
  </si>
  <si>
    <t xml:space="preserve">Donación de equipo y material de protección </t>
  </si>
  <si>
    <t>Donación de equipo médico</t>
  </si>
  <si>
    <t>Otros*</t>
  </si>
  <si>
    <t>Mecanismo de difusión/publicación de la información presupuestaria relativa a la contingencia sanitaria</t>
  </si>
  <si>
    <t>SI</t>
  </si>
  <si>
    <t>Total</t>
  </si>
  <si>
    <t>*DESCRIBIR OTROS:</t>
  </si>
  <si>
    <t>Poder Judicial del Estado de Durango</t>
  </si>
  <si>
    <t>.</t>
  </si>
  <si>
    <t>*DESCRIBIR OTROS: SEÑALETICA (ROLLOS DE CINTA AUTOADHERIBLE, SEÑALAMIENTOS EN VINIL)</t>
  </si>
  <si>
    <t>Monto ejercido al 31 de Mayo de 2020</t>
  </si>
  <si>
    <t>Monto ejercido al 30 de Junio de 2020</t>
  </si>
  <si>
    <t>Monto ejercido al 31 de Julio de 2020</t>
  </si>
  <si>
    <t>Monto ejercido al 31 de Agosto de 2020</t>
  </si>
  <si>
    <t>*DESCRIBIR OTROS: SEÑALETICA ( SEÑALAMIENTOS EN VINIL Y MAMPARAS DE ACRILICO)</t>
  </si>
  <si>
    <t>*DESCRIBIR OTROS:(MAMPARAS DE ACRILICO)</t>
  </si>
  <si>
    <t>Monto ejercido al 30 de Septiembre de 2020</t>
  </si>
  <si>
    <t>Monto ejercido al 31 de Octubre de 2020</t>
  </si>
  <si>
    <t>*DESCRIBIR OTROS: (Mamparas de acrilico)</t>
  </si>
  <si>
    <t>Monto ejercido al 30 de Noviembre de 2020</t>
  </si>
  <si>
    <t>*DESCRIBIR OTROS: Mamparas</t>
  </si>
  <si>
    <t>Monto ejercido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</si>
</sst>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Fill="1" applyBorder="1"/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43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1278688</xdr:colOff>
      <xdr:row>0</xdr:row>
      <xdr:rowOff>53340</xdr:rowOff>
    </xdr:from>
    <xdr:to>
      <xdr:col>3</xdr:col>
      <xdr:colOff>1282700</xdr:colOff>
      <xdr:row>6</xdr:row>
      <xdr:rowOff>12700</xdr:rowOff>
    </xdr:to>
    <xdr:pic>
      <xdr:nvPicPr>
        <xdr:cNvPr id="2" name="Picture 2" descr="cropped-logo_idaip_morado-2.png">
          <a:extLst>
            <a:ext uri="{FF2B5EF4-FFF2-40B4-BE49-F238E27FC236}">
              <a16:creationId xmlns:a16="http://schemas.microsoft.com/office/drawing/2014/main" id="{0D14DDF2-A74B-4DC1-857E-EB50312F5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588" y="53340"/>
          <a:ext cx="1489912" cy="11023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1278688</xdr:colOff>
      <xdr:row>0</xdr:row>
      <xdr:rowOff>53340</xdr:rowOff>
    </xdr:from>
    <xdr:to>
      <xdr:col>3</xdr:col>
      <xdr:colOff>1282700</xdr:colOff>
      <xdr:row>6</xdr:row>
      <xdr:rowOff>12700</xdr:rowOff>
    </xdr:to>
    <xdr:pic>
      <xdr:nvPicPr>
        <xdr:cNvPr id="2" name="Picture 2" descr="cropped-logo_idaip_morado-2.png">
          <a:extLst>
            <a:ext uri="{FF2B5EF4-FFF2-40B4-BE49-F238E27FC236}">
              <a16:creationId xmlns:a16="http://schemas.microsoft.com/office/drawing/2014/main" id="{E09A3C69-C0B8-4F2A-89A5-FF90B443B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588" y="53340"/>
          <a:ext cx="1489912" cy="1102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1278688</xdr:colOff>
      <xdr:row>0</xdr:row>
      <xdr:rowOff>53340</xdr:rowOff>
    </xdr:from>
    <xdr:to>
      <xdr:col>3</xdr:col>
      <xdr:colOff>1282700</xdr:colOff>
      <xdr:row>6</xdr:row>
      <xdr:rowOff>12700</xdr:rowOff>
    </xdr:to>
    <xdr:pic>
      <xdr:nvPicPr>
        <xdr:cNvPr id="2" name="Picture 2" descr="cropped-logo_idaip_morado-2.png">
          <a:extLst>
            <a:ext uri="{FF2B5EF4-FFF2-40B4-BE49-F238E27FC236}">
              <a16:creationId xmlns:a16="http://schemas.microsoft.com/office/drawing/2014/main" id="{2E815737-68FE-439D-8BC2-651850746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588" y="53340"/>
          <a:ext cx="1489912" cy="11023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1278688</xdr:colOff>
      <xdr:row>0</xdr:row>
      <xdr:rowOff>53340</xdr:rowOff>
    </xdr:from>
    <xdr:to>
      <xdr:col>3</xdr:col>
      <xdr:colOff>1282700</xdr:colOff>
      <xdr:row>6</xdr:row>
      <xdr:rowOff>12700</xdr:rowOff>
    </xdr:to>
    <xdr:pic>
      <xdr:nvPicPr>
        <xdr:cNvPr id="3" name="Picture 2" descr="cropped-logo_idaip_morado-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588" y="53340"/>
          <a:ext cx="1489912" cy="1102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1278688</xdr:colOff>
      <xdr:row>0</xdr:row>
      <xdr:rowOff>53340</xdr:rowOff>
    </xdr:from>
    <xdr:to>
      <xdr:col>3</xdr:col>
      <xdr:colOff>1282700</xdr:colOff>
      <xdr:row>6</xdr:row>
      <xdr:rowOff>12700</xdr:rowOff>
    </xdr:to>
    <xdr:pic>
      <xdr:nvPicPr>
        <xdr:cNvPr id="2" name="Picture 2" descr="cropped-logo_idaip_morado-2.png">
          <a:extLst>
            <a:ext uri="{FF2B5EF4-FFF2-40B4-BE49-F238E27FC236}">
              <a16:creationId xmlns:a16="http://schemas.microsoft.com/office/drawing/2014/main" id="{A507EBE3-67DD-4BA1-9375-E94912ADE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588" y="53340"/>
          <a:ext cx="1489912" cy="1102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1278688</xdr:colOff>
      <xdr:row>0</xdr:row>
      <xdr:rowOff>53340</xdr:rowOff>
    </xdr:from>
    <xdr:to>
      <xdr:col>3</xdr:col>
      <xdr:colOff>1282700</xdr:colOff>
      <xdr:row>6</xdr:row>
      <xdr:rowOff>12700</xdr:rowOff>
    </xdr:to>
    <xdr:pic>
      <xdr:nvPicPr>
        <xdr:cNvPr id="2" name="Picture 2" descr="cropped-logo_idaip_morado-2.png">
          <a:extLst>
            <a:ext uri="{FF2B5EF4-FFF2-40B4-BE49-F238E27FC236}">
              <a16:creationId xmlns:a16="http://schemas.microsoft.com/office/drawing/2014/main" id="{E4A40FCE-85FE-493F-B8A0-DFE4148A2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588" y="53340"/>
          <a:ext cx="1489912" cy="11023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1278688</xdr:colOff>
      <xdr:row>0</xdr:row>
      <xdr:rowOff>53340</xdr:rowOff>
    </xdr:from>
    <xdr:to>
      <xdr:col>3</xdr:col>
      <xdr:colOff>1282700</xdr:colOff>
      <xdr:row>6</xdr:row>
      <xdr:rowOff>12700</xdr:rowOff>
    </xdr:to>
    <xdr:pic>
      <xdr:nvPicPr>
        <xdr:cNvPr id="2" name="Picture 2" descr="cropped-logo_idaip_morado-2.png">
          <a:extLst>
            <a:ext uri="{FF2B5EF4-FFF2-40B4-BE49-F238E27FC236}">
              <a16:creationId xmlns:a16="http://schemas.microsoft.com/office/drawing/2014/main" id="{03692097-F404-4699-8155-2D6D0BE25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588" y="53340"/>
          <a:ext cx="1489912" cy="11023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1278688</xdr:colOff>
      <xdr:row>0</xdr:row>
      <xdr:rowOff>53340</xdr:rowOff>
    </xdr:from>
    <xdr:to>
      <xdr:col>3</xdr:col>
      <xdr:colOff>1282700</xdr:colOff>
      <xdr:row>6</xdr:row>
      <xdr:rowOff>12700</xdr:rowOff>
    </xdr:to>
    <xdr:pic>
      <xdr:nvPicPr>
        <xdr:cNvPr id="2" name="Picture 2" descr="cropped-logo_idaip_morado-2.png">
          <a:extLst>
            <a:ext uri="{FF2B5EF4-FFF2-40B4-BE49-F238E27FC236}">
              <a16:creationId xmlns:a16="http://schemas.microsoft.com/office/drawing/2014/main" id="{C0F0F9E2-9859-4E70-B131-326DEF30E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588" y="53340"/>
          <a:ext cx="1489912" cy="11023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1278688</xdr:colOff>
      <xdr:row>0</xdr:row>
      <xdr:rowOff>53340</xdr:rowOff>
    </xdr:from>
    <xdr:to>
      <xdr:col>3</xdr:col>
      <xdr:colOff>1282700</xdr:colOff>
      <xdr:row>6</xdr:row>
      <xdr:rowOff>12700</xdr:rowOff>
    </xdr:to>
    <xdr:pic>
      <xdr:nvPicPr>
        <xdr:cNvPr id="2" name="Picture 2" descr="cropped-logo_idaip_morado-2.png">
          <a:extLst>
            <a:ext uri="{FF2B5EF4-FFF2-40B4-BE49-F238E27FC236}">
              <a16:creationId xmlns:a16="http://schemas.microsoft.com/office/drawing/2014/main" id="{A05E729B-036E-4F5C-9CB3-F6F7754F8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588" y="53340"/>
          <a:ext cx="1489912" cy="11023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1278688</xdr:colOff>
      <xdr:row>0</xdr:row>
      <xdr:rowOff>53340</xdr:rowOff>
    </xdr:from>
    <xdr:to>
      <xdr:col>3</xdr:col>
      <xdr:colOff>1282700</xdr:colOff>
      <xdr:row>6</xdr:row>
      <xdr:rowOff>12700</xdr:rowOff>
    </xdr:to>
    <xdr:pic>
      <xdr:nvPicPr>
        <xdr:cNvPr id="2" name="Picture 2" descr="cropped-logo_idaip_morado-2.png">
          <a:extLst>
            <a:ext uri="{FF2B5EF4-FFF2-40B4-BE49-F238E27FC236}">
              <a16:creationId xmlns:a16="http://schemas.microsoft.com/office/drawing/2014/main" id="{0C931380-A53F-4BFF-B5C7-0EF5C288D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2588" y="53340"/>
          <a:ext cx="1489912" cy="110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8185-0493-4366-8EBA-924777831A93}">
  <sheetPr>
    <pageSetUpPr fitToPage="1"/>
  </sheetPr>
  <dimension ref="A1:J15"/>
  <sheetViews>
    <sheetView topLeftCell="B1" workbookViewId="0">
      <selection activeCell="C9" sqref="C9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</row>
    <row r="6" spans="1:10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1"/>
    </row>
    <row r="7" spans="1:10" s="1" customFormat="1" x14ac:dyDescent="0.25">
      <c r="A7" s="32" t="s">
        <v>1</v>
      </c>
      <c r="B7" s="33" t="s">
        <v>2</v>
      </c>
      <c r="C7" s="32" t="s">
        <v>3</v>
      </c>
      <c r="D7" s="32"/>
      <c r="E7" s="32"/>
      <c r="F7" s="32"/>
      <c r="G7" s="32"/>
      <c r="H7" s="32"/>
      <c r="I7" s="32" t="s">
        <v>12</v>
      </c>
      <c r="J7" s="33" t="s">
        <v>10</v>
      </c>
    </row>
    <row r="8" spans="1:10" s="1" customFormat="1" ht="66" customHeight="1" x14ac:dyDescent="0.25">
      <c r="A8" s="32"/>
      <c r="B8" s="33"/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32"/>
      <c r="J8" s="33"/>
    </row>
    <row r="9" spans="1:10" x14ac:dyDescent="0.25">
      <c r="A9" s="4" t="s">
        <v>14</v>
      </c>
      <c r="B9" s="4" t="s">
        <v>11</v>
      </c>
      <c r="C9" s="7">
        <f>44660+836.24+25447.73</f>
        <v>70943.97</v>
      </c>
      <c r="D9" s="7">
        <v>36610.76</v>
      </c>
      <c r="E9" s="8">
        <v>0</v>
      </c>
      <c r="F9" s="8">
        <v>0</v>
      </c>
      <c r="G9" s="8">
        <v>0</v>
      </c>
      <c r="H9" s="8">
        <v>0</v>
      </c>
      <c r="I9" s="8">
        <f>SUM(C9:H9)</f>
        <v>107554.73000000001</v>
      </c>
      <c r="J9" s="4"/>
    </row>
    <row r="10" spans="1:10" x14ac:dyDescent="0.25">
      <c r="A10" s="4"/>
      <c r="B10" s="4"/>
      <c r="C10" s="9"/>
      <c r="D10" s="8"/>
      <c r="E10" s="8"/>
      <c r="F10" s="8"/>
      <c r="G10" s="8"/>
      <c r="H10" s="8"/>
      <c r="I10" s="8">
        <f>SUM(C10:G10)</f>
        <v>0</v>
      </c>
      <c r="J10" s="4"/>
    </row>
    <row r="11" spans="1:10" x14ac:dyDescent="0.25">
      <c r="A11" s="4"/>
      <c r="B11" s="4"/>
      <c r="C11" s="9"/>
      <c r="D11" s="8"/>
      <c r="E11" s="8"/>
      <c r="F11" s="8"/>
      <c r="G11" s="8"/>
      <c r="H11" s="8"/>
      <c r="I11" s="8">
        <f>SUM(D11:G11)</f>
        <v>0</v>
      </c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>
        <f>SUM(C12:G12)</f>
        <v>0</v>
      </c>
      <c r="J12" s="4"/>
    </row>
    <row r="15" spans="1:10" x14ac:dyDescent="0.25">
      <c r="A15" s="20" t="s">
        <v>15</v>
      </c>
      <c r="B15" s="21"/>
      <c r="C15" s="21"/>
      <c r="D15" s="21"/>
      <c r="E15" s="21"/>
      <c r="F15" s="21"/>
      <c r="G15" s="21"/>
      <c r="H15" s="21"/>
      <c r="I15" s="21"/>
      <c r="J15" s="22"/>
    </row>
  </sheetData>
  <mergeCells count="7">
    <mergeCell ref="A15:J15"/>
    <mergeCell ref="A1:J6"/>
    <mergeCell ref="A7:A8"/>
    <mergeCell ref="B7:B8"/>
    <mergeCell ref="C7:H7"/>
    <mergeCell ref="I7:I8"/>
    <mergeCell ref="J7:J8"/>
  </mergeCells>
  <dataValidations count="1">
    <dataValidation type="list" allowBlank="1" showInputMessage="1" prompt="Selecciona" sqref="B9:B12" xr:uid="{5EC9473C-6F3A-4B86-AEB1-FC01B6916A2F}">
      <formula1>#REF!</formula1>
    </dataValidation>
  </dataValidations>
  <pageMargins left="0.75" right="0.75" top="1" bottom="1" header="0.5" footer="0.5"/>
  <pageSetup scale="54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AB3AE-6F0D-4D82-9255-F70886B02241}">
  <sheetPr>
    <pageSetUpPr fitToPage="1"/>
  </sheetPr>
  <dimension ref="A1:J15"/>
  <sheetViews>
    <sheetView tabSelected="1" topLeftCell="B1" workbookViewId="0">
      <selection activeCell="E10" sqref="E10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</row>
    <row r="6" spans="1:10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1"/>
    </row>
    <row r="7" spans="1:10" s="1" customFormat="1" x14ac:dyDescent="0.25">
      <c r="A7" s="32" t="s">
        <v>1</v>
      </c>
      <c r="B7" s="33" t="s">
        <v>2</v>
      </c>
      <c r="C7" s="32" t="s">
        <v>28</v>
      </c>
      <c r="D7" s="32"/>
      <c r="E7" s="32"/>
      <c r="F7" s="32"/>
      <c r="G7" s="32"/>
      <c r="H7" s="32"/>
      <c r="I7" s="32" t="s">
        <v>12</v>
      </c>
      <c r="J7" s="33" t="s">
        <v>10</v>
      </c>
    </row>
    <row r="8" spans="1:10" s="1" customFormat="1" ht="66" customHeight="1" x14ac:dyDescent="0.25">
      <c r="A8" s="32"/>
      <c r="B8" s="33"/>
      <c r="C8" s="19" t="s">
        <v>4</v>
      </c>
      <c r="D8" s="19" t="s">
        <v>5</v>
      </c>
      <c r="E8" s="19" t="s">
        <v>6</v>
      </c>
      <c r="F8" s="19" t="s">
        <v>7</v>
      </c>
      <c r="G8" s="19" t="s">
        <v>8</v>
      </c>
      <c r="H8" s="18" t="s">
        <v>9</v>
      </c>
      <c r="I8" s="32"/>
      <c r="J8" s="33"/>
    </row>
    <row r="9" spans="1:10" x14ac:dyDescent="0.25">
      <c r="A9" s="4" t="s">
        <v>14</v>
      </c>
      <c r="B9" s="4"/>
      <c r="C9" s="4">
        <f>80306.22+7238.4+93739.02+62210.22+53833.28</f>
        <v>297327.14</v>
      </c>
      <c r="D9" s="4"/>
      <c r="E9" s="4">
        <f>8062+10057.2+10788+10788+16472+9512+14173.46+10266+9512+13572+8740.6+8659.4+8740.6+18328+9164+2030+15660+11948</f>
        <v>196473.26</v>
      </c>
      <c r="F9" s="4"/>
      <c r="G9" s="4"/>
      <c r="H9" s="4">
        <f>26772.8+9396+7447.20268968</f>
        <v>43616.002689680005</v>
      </c>
      <c r="I9" s="4"/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>
        <f t="shared" ref="I10:I12" si="0">SUM(C10:G10)</f>
        <v>0</v>
      </c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>
        <f t="shared" si="0"/>
        <v>0</v>
      </c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>
        <f t="shared" si="0"/>
        <v>0</v>
      </c>
      <c r="J12" s="4"/>
    </row>
    <row r="15" spans="1:10" x14ac:dyDescent="0.25">
      <c r="A15" s="20" t="s">
        <v>13</v>
      </c>
      <c r="B15" s="21"/>
      <c r="C15" s="21"/>
      <c r="D15" s="21"/>
      <c r="E15" s="21"/>
      <c r="F15" s="21"/>
      <c r="G15" s="21"/>
      <c r="H15" s="21"/>
      <c r="I15" s="21"/>
      <c r="J15" s="22"/>
    </row>
  </sheetData>
  <mergeCells count="7">
    <mergeCell ref="A15:J15"/>
    <mergeCell ref="A1:J6"/>
    <mergeCell ref="A7:A8"/>
    <mergeCell ref="B7:B8"/>
    <mergeCell ref="C7:H7"/>
    <mergeCell ref="I7:I8"/>
    <mergeCell ref="J7:J8"/>
  </mergeCells>
  <dataValidations count="1">
    <dataValidation type="list" allowBlank="1" showInputMessage="1" prompt="Selecciona" sqref="B9:B12" xr:uid="{4A538278-711B-49C0-A6FC-7F0B74880513}">
      <formula1>#REF!</formula1>
    </dataValidation>
  </dataValidations>
  <pageMargins left="0.75" right="0.75" top="1" bottom="1" header="0.5" footer="0.5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4A7AD-50B4-4E02-B356-3B2965494F57}">
  <sheetPr>
    <pageSetUpPr fitToPage="1"/>
  </sheetPr>
  <dimension ref="A1:J15"/>
  <sheetViews>
    <sheetView topLeftCell="B1" workbookViewId="0">
      <selection activeCell="E14" sqref="E14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8" max="8" width="11.125" bestFit="1" customWidth="1"/>
    <col min="9" max="9" width="11.375" bestFit="1" customWidth="1"/>
    <col min="10" max="10" width="28.125" customWidth="1"/>
  </cols>
  <sheetData>
    <row r="1" spans="1:10" ht="1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</row>
    <row r="6" spans="1:10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1"/>
    </row>
    <row r="7" spans="1:10" s="1" customFormat="1" x14ac:dyDescent="0.25">
      <c r="A7" s="32" t="s">
        <v>1</v>
      </c>
      <c r="B7" s="33" t="s">
        <v>2</v>
      </c>
      <c r="C7" s="32" t="s">
        <v>3</v>
      </c>
      <c r="D7" s="32"/>
      <c r="E7" s="32"/>
      <c r="F7" s="32"/>
      <c r="G7" s="32"/>
      <c r="H7" s="32"/>
      <c r="I7" s="32" t="s">
        <v>12</v>
      </c>
      <c r="J7" s="33" t="s">
        <v>10</v>
      </c>
    </row>
    <row r="8" spans="1:10" s="1" customFormat="1" ht="66" customHeight="1" x14ac:dyDescent="0.25">
      <c r="A8" s="32"/>
      <c r="B8" s="33"/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32"/>
      <c r="J8" s="33"/>
    </row>
    <row r="9" spans="1:10" x14ac:dyDescent="0.25">
      <c r="A9" s="4" t="s">
        <v>14</v>
      </c>
      <c r="B9" s="4" t="s">
        <v>11</v>
      </c>
      <c r="C9" s="8"/>
      <c r="D9" s="7">
        <f>6380+21112+26279.8+36888+17139+13711.2+9280</f>
        <v>130790</v>
      </c>
      <c r="E9" s="7">
        <f>29000+6960+1160</f>
        <v>37120</v>
      </c>
      <c r="F9" s="7">
        <v>2853043.2</v>
      </c>
      <c r="G9" s="8">
        <v>0</v>
      </c>
      <c r="H9" s="8">
        <v>0</v>
      </c>
      <c r="I9" s="8">
        <f>SUM(C9:H9)</f>
        <v>3020953.2</v>
      </c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>
        <f t="shared" ref="I10:I12" si="0">SUM(C10:G10)</f>
        <v>0</v>
      </c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>
        <f t="shared" si="0"/>
        <v>0</v>
      </c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>
        <f t="shared" si="0"/>
        <v>0</v>
      </c>
      <c r="J12" s="4"/>
    </row>
    <row r="15" spans="1:10" x14ac:dyDescent="0.25">
      <c r="A15" s="20" t="s">
        <v>13</v>
      </c>
      <c r="B15" s="21"/>
      <c r="C15" s="21"/>
      <c r="D15" s="21"/>
      <c r="E15" s="21"/>
      <c r="F15" s="21"/>
      <c r="G15" s="21"/>
      <c r="H15" s="21"/>
      <c r="I15" s="21"/>
      <c r="J15" s="22"/>
    </row>
  </sheetData>
  <mergeCells count="7">
    <mergeCell ref="A15:J15"/>
    <mergeCell ref="A1:J6"/>
    <mergeCell ref="A7:A8"/>
    <mergeCell ref="B7:B8"/>
    <mergeCell ref="C7:H7"/>
    <mergeCell ref="I7:I8"/>
    <mergeCell ref="J7:J8"/>
  </mergeCells>
  <dataValidations count="1">
    <dataValidation type="list" allowBlank="1" showInputMessage="1" prompt="Selecciona" sqref="B9:B12" xr:uid="{0A6B3421-C393-4C44-9EA2-40765FFBD321}">
      <formula1>#REF!</formula1>
    </dataValidation>
  </dataValidations>
  <pageMargins left="0.75" right="0.75" top="1" bottom="1" header="0.5" footer="0.5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workbookViewId="0">
      <selection activeCell="C8" sqref="C8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</row>
    <row r="6" spans="1:10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1"/>
    </row>
    <row r="7" spans="1:10" s="1" customFormat="1" x14ac:dyDescent="0.25">
      <c r="A7" s="32" t="s">
        <v>1</v>
      </c>
      <c r="B7" s="33" t="s">
        <v>2</v>
      </c>
      <c r="C7" s="32" t="s">
        <v>17</v>
      </c>
      <c r="D7" s="32"/>
      <c r="E7" s="32"/>
      <c r="F7" s="32"/>
      <c r="G7" s="32"/>
      <c r="H7" s="32"/>
      <c r="I7" s="32" t="s">
        <v>12</v>
      </c>
      <c r="J7" s="33" t="s">
        <v>10</v>
      </c>
    </row>
    <row r="8" spans="1:10" s="1" customFormat="1" ht="66" customHeight="1" x14ac:dyDescent="0.25">
      <c r="A8" s="32"/>
      <c r="B8" s="33"/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3" t="s">
        <v>9</v>
      </c>
      <c r="I8" s="32"/>
      <c r="J8" s="33"/>
    </row>
    <row r="9" spans="1:10" x14ac:dyDescent="0.25">
      <c r="A9" s="4" t="s">
        <v>14</v>
      </c>
      <c r="B9" s="4" t="s">
        <v>11</v>
      </c>
      <c r="C9" s="7">
        <f>16541.6+27753</f>
        <v>44294.6</v>
      </c>
      <c r="D9" s="7">
        <f>6960+2391.92+2391.5+1107.8+2292.69+24152.01+33060+14801.6</f>
        <v>87157.52</v>
      </c>
      <c r="E9" s="7">
        <f>1276+6960</f>
        <v>8236</v>
      </c>
      <c r="F9" s="7">
        <v>655123.92000000004</v>
      </c>
      <c r="G9" s="8">
        <v>0</v>
      </c>
      <c r="H9" s="8">
        <v>0</v>
      </c>
      <c r="I9" s="8">
        <f>SUM(C9:H9)</f>
        <v>794812.04</v>
      </c>
      <c r="J9" s="8"/>
    </row>
    <row r="10" spans="1:10" x14ac:dyDescent="0.25">
      <c r="A10" s="4"/>
      <c r="B10" s="4"/>
      <c r="C10" s="8"/>
      <c r="D10" s="8"/>
      <c r="E10" s="8"/>
      <c r="F10" s="8"/>
      <c r="G10" s="8"/>
      <c r="H10" s="8"/>
      <c r="I10" s="8">
        <f t="shared" ref="I10:I12" si="0">SUM(C10:G10)</f>
        <v>0</v>
      </c>
      <c r="J10" s="8"/>
    </row>
    <row r="11" spans="1:10" x14ac:dyDescent="0.25">
      <c r="A11" s="4"/>
      <c r="B11" s="4"/>
      <c r="C11" s="8"/>
      <c r="D11" s="8"/>
      <c r="E11" s="8"/>
      <c r="F11" s="8"/>
      <c r="G11" s="8"/>
      <c r="H11" s="8"/>
      <c r="I11" s="8">
        <f t="shared" si="0"/>
        <v>0</v>
      </c>
      <c r="J11" s="8"/>
    </row>
    <row r="12" spans="1:10" x14ac:dyDescent="0.25">
      <c r="A12" s="4"/>
      <c r="B12" s="4"/>
      <c r="C12" s="8"/>
      <c r="D12" s="8"/>
      <c r="E12" s="8"/>
      <c r="F12" s="8"/>
      <c r="G12" s="8"/>
      <c r="H12" s="8"/>
      <c r="I12" s="8">
        <f t="shared" si="0"/>
        <v>0</v>
      </c>
      <c r="J12" s="8"/>
    </row>
    <row r="13" spans="1:10" x14ac:dyDescent="0.25">
      <c r="C13" s="9"/>
      <c r="D13" s="9"/>
      <c r="E13" s="9"/>
      <c r="F13" s="9"/>
      <c r="G13" s="9"/>
      <c r="H13" s="9"/>
      <c r="I13" s="9"/>
      <c r="J13" s="9"/>
    </row>
    <row r="15" spans="1:10" x14ac:dyDescent="0.25">
      <c r="A15" s="20" t="s">
        <v>13</v>
      </c>
      <c r="B15" s="21"/>
      <c r="C15" s="21"/>
      <c r="D15" s="21"/>
      <c r="E15" s="21"/>
      <c r="F15" s="21"/>
      <c r="G15" s="21"/>
      <c r="H15" s="21"/>
      <c r="I15" s="21"/>
      <c r="J15" s="22"/>
    </row>
  </sheetData>
  <mergeCells count="7">
    <mergeCell ref="A15:J15"/>
    <mergeCell ref="A1:J6"/>
    <mergeCell ref="A7:A8"/>
    <mergeCell ref="B7:B8"/>
    <mergeCell ref="C7:H7"/>
    <mergeCell ref="J7:J8"/>
    <mergeCell ref="I7:I8"/>
  </mergeCells>
  <dataValidations count="1">
    <dataValidation type="list" allowBlank="1" showInputMessage="1" prompt="Selecciona" sqref="B9:B12" xr:uid="{00000000-0002-0000-0000-000000000000}">
      <formula1>#REF!</formula1>
    </dataValidation>
  </dataValidations>
  <pageMargins left="0.75" right="0.75" top="1" bottom="1" header="0.5" footer="0.5"/>
  <pageSetup scale="54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F3891-F39F-4304-8EC6-952E300BCE2B}">
  <sheetPr>
    <pageSetUpPr fitToPage="1"/>
  </sheetPr>
  <dimension ref="A1:J15"/>
  <sheetViews>
    <sheetView workbookViewId="0">
      <selection activeCell="C8" sqref="C8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</row>
    <row r="6" spans="1:10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1"/>
    </row>
    <row r="7" spans="1:10" s="1" customFormat="1" x14ac:dyDescent="0.25">
      <c r="A7" s="32" t="s">
        <v>1</v>
      </c>
      <c r="B7" s="33" t="s">
        <v>2</v>
      </c>
      <c r="C7" s="32" t="s">
        <v>18</v>
      </c>
      <c r="D7" s="32"/>
      <c r="E7" s="32"/>
      <c r="F7" s="32"/>
      <c r="G7" s="32"/>
      <c r="H7" s="32"/>
      <c r="I7" s="32" t="s">
        <v>12</v>
      </c>
      <c r="J7" s="33" t="s">
        <v>10</v>
      </c>
    </row>
    <row r="8" spans="1:10" s="1" customFormat="1" ht="66" customHeight="1" x14ac:dyDescent="0.25">
      <c r="A8" s="32"/>
      <c r="B8" s="33"/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5" t="s">
        <v>9</v>
      </c>
      <c r="I8" s="32"/>
      <c r="J8" s="33"/>
    </row>
    <row r="9" spans="1:10" x14ac:dyDescent="0.25">
      <c r="A9" s="4" t="s">
        <v>14</v>
      </c>
      <c r="B9" s="4"/>
      <c r="C9" s="4">
        <f>6496+5091.24+28500.09+9380</f>
        <v>49467.33</v>
      </c>
      <c r="D9" s="4">
        <f>237800+90132+13000.12</f>
        <v>340932.12</v>
      </c>
      <c r="E9" s="4">
        <v>29000</v>
      </c>
      <c r="F9" s="4"/>
      <c r="G9" s="4"/>
      <c r="H9" s="4">
        <v>4703.8</v>
      </c>
      <c r="I9" s="4">
        <f>SUM(C9:H9)</f>
        <v>424103.25</v>
      </c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>
        <f t="shared" ref="I10:I12" si="0">SUM(C10:G10)</f>
        <v>0</v>
      </c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>
        <f t="shared" si="0"/>
        <v>0</v>
      </c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>
        <f t="shared" si="0"/>
        <v>0</v>
      </c>
      <c r="J12" s="4"/>
    </row>
    <row r="15" spans="1:10" x14ac:dyDescent="0.25">
      <c r="A15" s="20" t="s">
        <v>16</v>
      </c>
      <c r="B15" s="21"/>
      <c r="C15" s="21"/>
      <c r="D15" s="21"/>
      <c r="E15" s="21"/>
      <c r="F15" s="21"/>
      <c r="G15" s="21"/>
      <c r="H15" s="21"/>
      <c r="I15" s="21"/>
      <c r="J15" s="22"/>
    </row>
  </sheetData>
  <mergeCells count="7">
    <mergeCell ref="A15:J15"/>
    <mergeCell ref="A1:J6"/>
    <mergeCell ref="A7:A8"/>
    <mergeCell ref="B7:B8"/>
    <mergeCell ref="C7:H7"/>
    <mergeCell ref="I7:I8"/>
    <mergeCell ref="J7:J8"/>
  </mergeCells>
  <dataValidations count="1">
    <dataValidation type="list" allowBlank="1" showInputMessage="1" prompt="Selecciona" sqref="B9:B12" xr:uid="{75B6AF75-C7E3-48DA-B27F-EB5555BE2B7C}">
      <formula1>#REF!</formula1>
    </dataValidation>
  </dataValidations>
  <pageMargins left="0.75" right="0.75" top="1" bottom="1" header="0.5" footer="0.5"/>
  <pageSetup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30ADD-CC13-4BEE-B5F6-6C4688623B10}">
  <sheetPr>
    <pageSetUpPr fitToPage="1"/>
  </sheetPr>
  <dimension ref="A1:J15"/>
  <sheetViews>
    <sheetView topLeftCell="B1" workbookViewId="0">
      <selection activeCell="G9" sqref="G9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</row>
    <row r="6" spans="1:10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1"/>
    </row>
    <row r="7" spans="1:10" s="1" customFormat="1" x14ac:dyDescent="0.25">
      <c r="A7" s="32" t="s">
        <v>1</v>
      </c>
      <c r="B7" s="33" t="s">
        <v>2</v>
      </c>
      <c r="C7" s="32" t="s">
        <v>19</v>
      </c>
      <c r="D7" s="32"/>
      <c r="E7" s="32"/>
      <c r="F7" s="32"/>
      <c r="G7" s="32"/>
      <c r="H7" s="32"/>
      <c r="I7" s="32" t="s">
        <v>12</v>
      </c>
      <c r="J7" s="33" t="s">
        <v>10</v>
      </c>
    </row>
    <row r="8" spans="1:10" s="1" customFormat="1" ht="66" customHeight="1" x14ac:dyDescent="0.25">
      <c r="A8" s="32"/>
      <c r="B8" s="33"/>
      <c r="C8" s="11" t="s">
        <v>4</v>
      </c>
      <c r="D8" s="11" t="s">
        <v>5</v>
      </c>
      <c r="E8" s="11" t="s">
        <v>6</v>
      </c>
      <c r="F8" s="11" t="s">
        <v>7</v>
      </c>
      <c r="G8" s="11" t="s">
        <v>8</v>
      </c>
      <c r="H8" s="10" t="s">
        <v>9</v>
      </c>
      <c r="I8" s="32"/>
      <c r="J8" s="33"/>
    </row>
    <row r="9" spans="1:10" x14ac:dyDescent="0.25">
      <c r="A9" s="4" t="s">
        <v>14</v>
      </c>
      <c r="B9" s="4"/>
      <c r="C9" s="4">
        <v>4628.3999999999996</v>
      </c>
      <c r="D9" s="4">
        <f>13000.12+13000.12+46388.4+69582.6+69582.6+16332.8+5118.5+10063+4786.16+6960</f>
        <v>254814.3</v>
      </c>
      <c r="E9" s="4">
        <f>29000+8120</f>
        <v>37120</v>
      </c>
      <c r="F9" s="4">
        <f>1491746.02+934647.51</f>
        <v>2426393.5300000003</v>
      </c>
      <c r="H9" s="4">
        <f>20984.4+35438</f>
        <v>56422.400000000001</v>
      </c>
      <c r="I9" s="4">
        <f>SUM(C9:H9)</f>
        <v>2779378.6300000004</v>
      </c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>
        <f t="shared" ref="I10:I12" si="0">SUM(C10:G10)</f>
        <v>0</v>
      </c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>
        <f t="shared" si="0"/>
        <v>0</v>
      </c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>
        <f t="shared" si="0"/>
        <v>0</v>
      </c>
      <c r="J12" s="4"/>
    </row>
    <row r="15" spans="1:10" x14ac:dyDescent="0.25">
      <c r="A15" s="20" t="s">
        <v>21</v>
      </c>
      <c r="B15" s="21"/>
      <c r="C15" s="21"/>
      <c r="D15" s="21"/>
      <c r="E15" s="21"/>
      <c r="F15" s="21"/>
      <c r="G15" s="21"/>
      <c r="H15" s="21"/>
      <c r="I15" s="21"/>
      <c r="J15" s="22"/>
    </row>
  </sheetData>
  <mergeCells count="7">
    <mergeCell ref="A15:J15"/>
    <mergeCell ref="A1:J6"/>
    <mergeCell ref="A7:A8"/>
    <mergeCell ref="B7:B8"/>
    <mergeCell ref="C7:H7"/>
    <mergeCell ref="I7:I8"/>
    <mergeCell ref="J7:J8"/>
  </mergeCells>
  <dataValidations count="1">
    <dataValidation type="list" allowBlank="1" showInputMessage="1" prompt="Selecciona" sqref="B9:B12" xr:uid="{0BE0F382-0D1B-42A6-AC22-5FF732CB8665}">
      <formula1>#REF!</formula1>
    </dataValidation>
  </dataValidations>
  <pageMargins left="0.75" right="0.75" top="1" bottom="1" header="0.5" footer="0.5"/>
  <pageSetup scale="5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7886-3C3F-413E-A90B-09CF8D7E594E}">
  <sheetPr>
    <pageSetUpPr fitToPage="1"/>
  </sheetPr>
  <dimension ref="A1:J15"/>
  <sheetViews>
    <sheetView topLeftCell="B1" workbookViewId="0">
      <selection activeCell="C18" sqref="C18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</row>
    <row r="6" spans="1:10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1"/>
    </row>
    <row r="7" spans="1:10" s="1" customFormat="1" x14ac:dyDescent="0.25">
      <c r="A7" s="32" t="s">
        <v>1</v>
      </c>
      <c r="B7" s="33" t="s">
        <v>2</v>
      </c>
      <c r="C7" s="32" t="s">
        <v>20</v>
      </c>
      <c r="D7" s="32"/>
      <c r="E7" s="32"/>
      <c r="F7" s="32"/>
      <c r="G7" s="32"/>
      <c r="H7" s="32"/>
      <c r="I7" s="32" t="s">
        <v>12</v>
      </c>
      <c r="J7" s="33" t="s">
        <v>10</v>
      </c>
    </row>
    <row r="8" spans="1:10" s="1" customFormat="1" ht="66" customHeight="1" x14ac:dyDescent="0.25">
      <c r="A8" s="32"/>
      <c r="B8" s="33"/>
      <c r="C8" s="11" t="s">
        <v>4</v>
      </c>
      <c r="D8" s="11" t="s">
        <v>5</v>
      </c>
      <c r="E8" s="11" t="s">
        <v>6</v>
      </c>
      <c r="F8" s="11" t="s">
        <v>7</v>
      </c>
      <c r="G8" s="11" t="s">
        <v>8</v>
      </c>
      <c r="H8" s="10" t="s">
        <v>9</v>
      </c>
      <c r="I8" s="32"/>
      <c r="J8" s="33"/>
    </row>
    <row r="9" spans="1:10" x14ac:dyDescent="0.25">
      <c r="A9" s="4" t="s">
        <v>14</v>
      </c>
      <c r="B9" s="4"/>
      <c r="C9" s="4">
        <v>3915</v>
      </c>
      <c r="D9" s="4">
        <f>67280+72338.76+14268+3198.12+8846.16+9744+8120</f>
        <v>183795.04</v>
      </c>
      <c r="E9" s="4">
        <f>4060+7540+8659.4+8740.6+14500+8120</f>
        <v>51620</v>
      </c>
      <c r="F9" s="4"/>
      <c r="G9" s="4"/>
      <c r="H9" s="4">
        <f>58928+1624+31900+12064</f>
        <v>104516</v>
      </c>
      <c r="I9" s="4">
        <f>SUM(C9:H9)</f>
        <v>343846.04000000004</v>
      </c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>
        <f t="shared" ref="I10:I12" si="0">SUM(C10:G10)</f>
        <v>0</v>
      </c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>
        <f t="shared" si="0"/>
        <v>0</v>
      </c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>
        <f t="shared" si="0"/>
        <v>0</v>
      </c>
      <c r="J12" s="4"/>
    </row>
    <row r="15" spans="1:10" x14ac:dyDescent="0.25">
      <c r="A15" s="20" t="s">
        <v>22</v>
      </c>
      <c r="B15" s="21"/>
      <c r="C15" s="21"/>
      <c r="D15" s="21"/>
      <c r="E15" s="21"/>
      <c r="F15" s="21"/>
      <c r="G15" s="21"/>
      <c r="H15" s="21"/>
      <c r="I15" s="21"/>
      <c r="J15" s="22"/>
    </row>
  </sheetData>
  <mergeCells count="7">
    <mergeCell ref="A15:J15"/>
    <mergeCell ref="A1:J6"/>
    <mergeCell ref="A7:A8"/>
    <mergeCell ref="B7:B8"/>
    <mergeCell ref="C7:H7"/>
    <mergeCell ref="I7:I8"/>
    <mergeCell ref="J7:J8"/>
  </mergeCells>
  <dataValidations count="1">
    <dataValidation type="list" allowBlank="1" showInputMessage="1" prompt="Selecciona" sqref="B9:B12" xr:uid="{484B8633-5CC5-4B0A-B056-6DF327783C71}">
      <formula1>#REF!</formula1>
    </dataValidation>
  </dataValidations>
  <pageMargins left="0.75" right="0.75" top="1" bottom="1" header="0.5" footer="0.5"/>
  <pageSetup scale="5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D969E-7773-4025-BA8C-E2E01A5DDE12}">
  <sheetPr>
    <pageSetUpPr fitToPage="1"/>
  </sheetPr>
  <dimension ref="A1:J15"/>
  <sheetViews>
    <sheetView topLeftCell="B1" workbookViewId="0">
      <selection activeCell="H9" sqref="H9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</row>
    <row r="6" spans="1:10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1"/>
    </row>
    <row r="7" spans="1:10" s="1" customFormat="1" x14ac:dyDescent="0.25">
      <c r="A7" s="32" t="s">
        <v>1</v>
      </c>
      <c r="B7" s="33" t="s">
        <v>2</v>
      </c>
      <c r="C7" s="32" t="s">
        <v>23</v>
      </c>
      <c r="D7" s="32"/>
      <c r="E7" s="32"/>
      <c r="F7" s="32"/>
      <c r="G7" s="32"/>
      <c r="H7" s="32"/>
      <c r="I7" s="32" t="s">
        <v>12</v>
      </c>
      <c r="J7" s="33" t="s">
        <v>10</v>
      </c>
    </row>
    <row r="8" spans="1:10" s="1" customFormat="1" ht="66" customHeight="1" x14ac:dyDescent="0.25">
      <c r="A8" s="32"/>
      <c r="B8" s="33"/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2" t="s">
        <v>9</v>
      </c>
      <c r="I8" s="32"/>
      <c r="J8" s="33"/>
    </row>
    <row r="9" spans="1:10" x14ac:dyDescent="0.25">
      <c r="A9" s="4" t="s">
        <v>14</v>
      </c>
      <c r="B9" s="4"/>
      <c r="C9" s="4"/>
      <c r="D9" s="16">
        <f>9280+7238.4+9280+42108</f>
        <v>67906.399999999994</v>
      </c>
      <c r="E9" s="16">
        <f>9512+10788+8062+4060+3804+12857.44+9187.2+11117.44+17787.44+12934+6240.8+7816.08</f>
        <v>114166.40000000001</v>
      </c>
      <c r="F9" s="4"/>
      <c r="G9" s="4"/>
      <c r="H9" s="16">
        <v>21750</v>
      </c>
      <c r="I9" s="17">
        <f>+D9+E9+H9</f>
        <v>203822.8</v>
      </c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>
        <f t="shared" ref="I10:I12" si="0">SUM(C10:G10)</f>
        <v>0</v>
      </c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>
        <f t="shared" si="0"/>
        <v>0</v>
      </c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>
        <f t="shared" si="0"/>
        <v>0</v>
      </c>
      <c r="J12" s="4"/>
    </row>
    <row r="15" spans="1:10" x14ac:dyDescent="0.25">
      <c r="A15" s="20" t="s">
        <v>25</v>
      </c>
      <c r="B15" s="21"/>
      <c r="C15" s="21"/>
      <c r="D15" s="21"/>
      <c r="E15" s="21"/>
      <c r="F15" s="21"/>
      <c r="G15" s="21"/>
      <c r="H15" s="21"/>
      <c r="I15" s="21"/>
      <c r="J15" s="22"/>
    </row>
  </sheetData>
  <mergeCells count="7">
    <mergeCell ref="A15:J15"/>
    <mergeCell ref="A1:J6"/>
    <mergeCell ref="A7:A8"/>
    <mergeCell ref="B7:B8"/>
    <mergeCell ref="C7:H7"/>
    <mergeCell ref="I7:I8"/>
    <mergeCell ref="J7:J8"/>
  </mergeCells>
  <dataValidations count="1">
    <dataValidation type="list" allowBlank="1" showInputMessage="1" prompt="Selecciona" sqref="B9:B12" xr:uid="{BF529C25-B4D6-44F5-A9F4-A72B774A526D}">
      <formula1>#REF!</formula1>
    </dataValidation>
  </dataValidations>
  <pageMargins left="0.75" right="0.75" top="1" bottom="1" header="0.5" footer="0.5"/>
  <pageSetup scale="5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2C7A9-5FD5-4462-9A48-B818F67435D1}">
  <sheetPr>
    <pageSetUpPr fitToPage="1"/>
  </sheetPr>
  <dimension ref="A1:J15"/>
  <sheetViews>
    <sheetView workbookViewId="0">
      <selection activeCell="D8" sqref="D8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</row>
    <row r="6" spans="1:10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1"/>
    </row>
    <row r="7" spans="1:10" s="1" customFormat="1" x14ac:dyDescent="0.25">
      <c r="A7" s="32" t="s">
        <v>1</v>
      </c>
      <c r="B7" s="33" t="s">
        <v>2</v>
      </c>
      <c r="C7" s="32" t="s">
        <v>24</v>
      </c>
      <c r="D7" s="32"/>
      <c r="E7" s="32"/>
      <c r="F7" s="32"/>
      <c r="G7" s="32"/>
      <c r="H7" s="32"/>
      <c r="I7" s="32" t="s">
        <v>12</v>
      </c>
      <c r="J7" s="33" t="s">
        <v>10</v>
      </c>
    </row>
    <row r="8" spans="1:10" s="1" customFormat="1" ht="66" customHeight="1" x14ac:dyDescent="0.25">
      <c r="A8" s="32"/>
      <c r="B8" s="33"/>
      <c r="C8" s="13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2" t="s">
        <v>9</v>
      </c>
      <c r="I8" s="32"/>
      <c r="J8" s="33"/>
    </row>
    <row r="9" spans="1:10" x14ac:dyDescent="0.25">
      <c r="A9" s="4" t="s">
        <v>14</v>
      </c>
      <c r="B9" s="4"/>
      <c r="C9" s="4">
        <v>4002</v>
      </c>
      <c r="D9" s="4">
        <f>87162.4+16286.4+494.16+5191+23443.6</f>
        <v>132577.56</v>
      </c>
      <c r="E9" s="4">
        <f>11117.44+18328+9802+9512+6496+10788+7192+10196.4+7540+10788+11948</f>
        <v>113707.84</v>
      </c>
      <c r="F9" s="4"/>
      <c r="G9" s="4"/>
      <c r="H9" s="4">
        <v>7284.8</v>
      </c>
      <c r="I9" s="4"/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>
        <f t="shared" ref="I10:I12" si="0">SUM(C10:G10)</f>
        <v>0</v>
      </c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>
        <f t="shared" si="0"/>
        <v>0</v>
      </c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>
        <f t="shared" si="0"/>
        <v>0</v>
      </c>
      <c r="J12" s="4"/>
    </row>
    <row r="15" spans="1:10" x14ac:dyDescent="0.25">
      <c r="A15" s="20" t="s">
        <v>27</v>
      </c>
      <c r="B15" s="21"/>
      <c r="C15" s="21"/>
      <c r="D15" s="21"/>
      <c r="E15" s="21"/>
      <c r="F15" s="21"/>
      <c r="G15" s="21"/>
      <c r="H15" s="21"/>
      <c r="I15" s="21"/>
      <c r="J15" s="22"/>
    </row>
  </sheetData>
  <mergeCells count="7">
    <mergeCell ref="A15:J15"/>
    <mergeCell ref="A1:J6"/>
    <mergeCell ref="A7:A8"/>
    <mergeCell ref="B7:B8"/>
    <mergeCell ref="C7:H7"/>
    <mergeCell ref="I7:I8"/>
    <mergeCell ref="J7:J8"/>
  </mergeCells>
  <dataValidations count="1">
    <dataValidation type="list" allowBlank="1" showInputMessage="1" prompt="Selecciona" sqref="B9:B12" xr:uid="{8E9C286B-4D52-4373-A0FB-C4A8B4812BC5}">
      <formula1>#REF!</formula1>
    </dataValidation>
  </dataValidations>
  <pageMargins left="0.75" right="0.75" top="1" bottom="1" header="0.5" footer="0.5"/>
  <pageSetup scale="54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EB690-0822-41DA-97F3-F6FA496245FB}">
  <sheetPr>
    <pageSetUpPr fitToPage="1"/>
  </sheetPr>
  <dimension ref="A1:J15"/>
  <sheetViews>
    <sheetView topLeftCell="A4" workbookViewId="0">
      <selection activeCell="C10" sqref="C10"/>
    </sheetView>
  </sheetViews>
  <sheetFormatPr baseColWidth="10" defaultRowHeight="15.75" x14ac:dyDescent="0.25"/>
  <cols>
    <col min="1" max="1" width="32.125" customWidth="1"/>
    <col min="2" max="2" width="27.375" customWidth="1"/>
    <col min="3" max="3" width="19.5" customWidth="1"/>
    <col min="4" max="4" width="25.375" customWidth="1"/>
    <col min="5" max="5" width="18.375" customWidth="1"/>
    <col min="6" max="6" width="20.5" customWidth="1"/>
    <col min="7" max="7" width="13.125" customWidth="1"/>
    <col min="10" max="10" width="28.125" customWidth="1"/>
  </cols>
  <sheetData>
    <row r="1" spans="1:10" ht="1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5" customHeight="1" x14ac:dyDescent="0.25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5" customHeight="1" x14ac:dyDescent="0.25">
      <c r="A3" s="26"/>
      <c r="B3" s="27"/>
      <c r="C3" s="27"/>
      <c r="D3" s="27"/>
      <c r="E3" s="27"/>
      <c r="F3" s="27"/>
      <c r="G3" s="27"/>
      <c r="H3" s="27"/>
      <c r="I3" s="27"/>
      <c r="J3" s="28"/>
    </row>
    <row r="4" spans="1:10" ht="1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</row>
    <row r="6" spans="1:10" ht="15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1"/>
    </row>
    <row r="7" spans="1:10" s="1" customFormat="1" x14ac:dyDescent="0.25">
      <c r="A7" s="32" t="s">
        <v>1</v>
      </c>
      <c r="B7" s="33" t="s">
        <v>2</v>
      </c>
      <c r="C7" s="32" t="s">
        <v>26</v>
      </c>
      <c r="D7" s="32"/>
      <c r="E7" s="32"/>
      <c r="F7" s="32"/>
      <c r="G7" s="32"/>
      <c r="H7" s="32"/>
      <c r="I7" s="32" t="s">
        <v>12</v>
      </c>
      <c r="J7" s="33" t="s">
        <v>10</v>
      </c>
    </row>
    <row r="8" spans="1:10" s="1" customFormat="1" ht="66" customHeight="1" x14ac:dyDescent="0.25">
      <c r="A8" s="32"/>
      <c r="B8" s="33"/>
      <c r="C8" s="15" t="s">
        <v>4</v>
      </c>
      <c r="D8" s="15" t="s">
        <v>5</v>
      </c>
      <c r="E8" s="15" t="s">
        <v>6</v>
      </c>
      <c r="F8" s="15" t="s">
        <v>7</v>
      </c>
      <c r="G8" s="15" t="s">
        <v>8</v>
      </c>
      <c r="H8" s="14" t="s">
        <v>9</v>
      </c>
      <c r="I8" s="32"/>
      <c r="J8" s="33"/>
    </row>
    <row r="9" spans="1:10" x14ac:dyDescent="0.25">
      <c r="A9" s="4" t="s">
        <v>14</v>
      </c>
      <c r="B9" s="4"/>
      <c r="C9" s="4">
        <f>2262+5432.28+3793.2+4832+7168.8+5140.4</f>
        <v>28628.68</v>
      </c>
      <c r="D9" s="4">
        <f>78768.64+29203</f>
        <v>107971.64</v>
      </c>
      <c r="E9" s="4">
        <f>8062+12934+4060+18318+4292+26100+14173.46+10266+9512+13572+8740.6+7192+9164+10196.4+7816.08+9222+12934+6240.8+12030+10888+1566+10788+11310+9152.4+5672.4</f>
        <v>254202.13999999996</v>
      </c>
      <c r="F9" s="4"/>
      <c r="G9" s="4"/>
      <c r="H9" s="4"/>
      <c r="I9" s="4"/>
      <c r="J9" s="4"/>
    </row>
    <row r="10" spans="1:10" x14ac:dyDescent="0.25">
      <c r="A10" s="4"/>
      <c r="B10" s="4"/>
      <c r="C10" s="4"/>
      <c r="D10" s="4"/>
      <c r="E10" s="4"/>
      <c r="F10" s="4"/>
      <c r="G10" s="4"/>
      <c r="H10" s="4"/>
      <c r="I10" s="4">
        <f t="shared" ref="I10:I12" si="0">SUM(C10:G10)</f>
        <v>0</v>
      </c>
      <c r="J10" s="4"/>
    </row>
    <row r="11" spans="1:10" x14ac:dyDescent="0.25">
      <c r="A11" s="4"/>
      <c r="B11" s="4"/>
      <c r="C11" s="4"/>
      <c r="D11" s="4"/>
      <c r="E11" s="4"/>
      <c r="F11" s="4"/>
      <c r="G11" s="4"/>
      <c r="H11" s="4"/>
      <c r="I11" s="4">
        <f t="shared" si="0"/>
        <v>0</v>
      </c>
      <c r="J11" s="4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>
        <f t="shared" si="0"/>
        <v>0</v>
      </c>
      <c r="J12" s="4"/>
    </row>
    <row r="15" spans="1:10" x14ac:dyDescent="0.25">
      <c r="A15" s="20" t="s">
        <v>13</v>
      </c>
      <c r="B15" s="21"/>
      <c r="C15" s="21"/>
      <c r="D15" s="21"/>
      <c r="E15" s="21"/>
      <c r="F15" s="21"/>
      <c r="G15" s="21"/>
      <c r="H15" s="21"/>
      <c r="I15" s="21"/>
      <c r="J15" s="22"/>
    </row>
  </sheetData>
  <mergeCells count="7">
    <mergeCell ref="A15:J15"/>
    <mergeCell ref="A1:J6"/>
    <mergeCell ref="A7:A8"/>
    <mergeCell ref="B7:B8"/>
    <mergeCell ref="C7:H7"/>
    <mergeCell ref="I7:I8"/>
    <mergeCell ref="J7:J8"/>
  </mergeCells>
  <dataValidations count="1">
    <dataValidation type="list" allowBlank="1" showInputMessage="1" prompt="Selecciona" sqref="B9:B12" xr:uid="{A9CDDE97-7E96-46CC-B9E9-5FFAFC993F9F}">
      <formula1>#REF!</formula1>
    </dataValidation>
  </dataValidations>
  <pageMargins left="0.75" right="0.75" top="1" bottom="1" header="0.5" footer="0.5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Netflix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Franco Soler</dc:creator>
  <cp:lastModifiedBy>PC-1</cp:lastModifiedBy>
  <cp:lastPrinted>2020-05-12T17:04:55Z</cp:lastPrinted>
  <dcterms:created xsi:type="dcterms:W3CDTF">2020-05-04T19:16:58Z</dcterms:created>
  <dcterms:modified xsi:type="dcterms:W3CDTF">2021-01-14T18:35:14Z</dcterms:modified>
</cp:coreProperties>
</file>